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440" windowHeight="7485" activeTab="1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O19" i="2"/>
  <c r="O15"/>
  <c r="N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O41" l="1"/>
  <c r="P41" s="1"/>
  <c r="M38"/>
  <c r="M34" l="1"/>
  <c r="O17" l="1"/>
  <c r="O13" i="1"/>
  <c r="L32" s="1"/>
  <c r="M28"/>
  <c r="O9"/>
  <c r="F35" s="1"/>
  <c r="F34" l="1"/>
  <c r="O35" s="1"/>
</calcChain>
</file>

<file path=xl/sharedStrings.xml><?xml version="1.0" encoding="utf-8"?>
<sst xmlns="http://schemas.openxmlformats.org/spreadsheetml/2006/main" count="71" uniqueCount="44">
  <si>
    <t>NOTA</t>
  </si>
  <si>
    <t>GRUPO A</t>
  </si>
  <si>
    <t>H.C. DIURNO</t>
  </si>
  <si>
    <t>Nombre:</t>
  </si>
  <si>
    <t>Prom de notas EM</t>
  </si>
  <si>
    <t>Puntaje NEM equivalente</t>
  </si>
  <si>
    <t>DATOS DEL POSTULANTE</t>
  </si>
  <si>
    <t>1º</t>
  </si>
  <si>
    <t>2º</t>
  </si>
  <si>
    <t>3º</t>
  </si>
  <si>
    <t>4º</t>
  </si>
  <si>
    <t>5º</t>
  </si>
  <si>
    <t>6º</t>
  </si>
  <si>
    <t>7º</t>
  </si>
  <si>
    <t>S/R</t>
  </si>
  <si>
    <t>Ranking de Colegio</t>
  </si>
  <si>
    <t>ELECCIÓN DE CARRERA</t>
  </si>
  <si>
    <t>Carrera</t>
  </si>
  <si>
    <t>Mínimo Ptaje ingreso año anterior</t>
  </si>
  <si>
    <t>REQUISITOS</t>
  </si>
  <si>
    <t>NEM</t>
  </si>
  <si>
    <t>RANKING</t>
  </si>
  <si>
    <t>PSU L</t>
  </si>
  <si>
    <t>PSU M</t>
  </si>
  <si>
    <t>PSU C / H</t>
  </si>
  <si>
    <t>%</t>
  </si>
  <si>
    <t>Puntaje por Ranking</t>
  </si>
  <si>
    <t>PUNTAJE POR PRUEBAS</t>
  </si>
  <si>
    <t>PP</t>
  </si>
  <si>
    <t>SITUACIÓN DEL ALUMNO</t>
  </si>
  <si>
    <t>PROMOCIÓN</t>
  </si>
  <si>
    <t>PROMEDIOS EM</t>
  </si>
  <si>
    <t>PROMEDIO DE REFERENCIA</t>
  </si>
  <si>
    <t>Bonificación por Ranking</t>
  </si>
  <si>
    <t>CMDA EGRESADOS AÑO 2012</t>
  </si>
  <si>
    <t>NOTAS CMDA</t>
  </si>
  <si>
    <t>Bonificación</t>
  </si>
  <si>
    <t>Diferencia</t>
  </si>
  <si>
    <t>por Ranking</t>
  </si>
  <si>
    <t>Dif. Con carrera elegida</t>
  </si>
  <si>
    <t>P. x RANKING</t>
  </si>
  <si>
    <t>Sergio Torres Naranjo año 2012 CMDA</t>
  </si>
  <si>
    <t>DATOS DEL COLEGIO CMDA</t>
  </si>
  <si>
    <t>Sólo lo que está en color celeste puede modificarse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</si>
</sst>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33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5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65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3" tint="-0.249977111117893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1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8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 applyBorder="1"/>
    <xf numFmtId="0" fontId="0" fillId="3" borderId="16" xfId="0" applyFill="1" applyBorder="1"/>
    <xf numFmtId="0" fontId="5" fillId="3" borderId="0" xfId="0" applyFont="1" applyFill="1" applyBorder="1"/>
    <xf numFmtId="0" fontId="2" fillId="5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  <xf numFmtId="1" fontId="11" fillId="8" borderId="4" xfId="0" applyNumberFormat="1" applyFont="1" applyFill="1" applyBorder="1" applyAlignment="1">
      <alignment horizontal="center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2" fillId="5" borderId="4" xfId="0" applyFont="1" applyFill="1" applyBorder="1" applyAlignment="1" applyProtection="1">
      <alignment horizontal="center"/>
      <protection locked="0"/>
    </xf>
    <xf numFmtId="0" fontId="6" fillId="7" borderId="9" xfId="0" applyFont="1" applyFill="1" applyBorder="1" applyAlignment="1" applyProtection="1">
      <alignment horizontal="center"/>
      <protection locked="0"/>
    </xf>
    <xf numFmtId="0" fontId="6" fillId="7" borderId="10" xfId="0" applyFont="1" applyFill="1" applyBorder="1" applyAlignment="1" applyProtection="1">
      <alignment horizontal="center"/>
      <protection locked="0"/>
    </xf>
    <xf numFmtId="0" fontId="6" fillId="7" borderId="11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164" fontId="2" fillId="5" borderId="4" xfId="0" applyNumberFormat="1" applyFont="1" applyFill="1" applyBorder="1" applyAlignment="1" applyProtection="1">
      <alignment horizontal="center"/>
      <protection locked="0"/>
    </xf>
    <xf numFmtId="1" fontId="5" fillId="5" borderId="8" xfId="0" applyNumberFormat="1" applyFon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0" borderId="0" xfId="0" applyProtection="1">
      <protection hidden="1"/>
    </xf>
    <xf numFmtId="0" fontId="0" fillId="3" borderId="16" xfId="0" applyFill="1" applyBorder="1" applyProtection="1">
      <protection hidden="1"/>
    </xf>
    <xf numFmtId="0" fontId="1" fillId="2" borderId="0" xfId="1" applyFont="1" applyBorder="1" applyProtection="1">
      <protection hidden="1"/>
    </xf>
    <xf numFmtId="0" fontId="2" fillId="3" borderId="0" xfId="0" applyFont="1" applyFill="1" applyBorder="1" applyProtection="1">
      <protection hidden="1"/>
    </xf>
    <xf numFmtId="0" fontId="8" fillId="6" borderId="4" xfId="0" applyFont="1" applyFill="1" applyBorder="1" applyAlignment="1" applyProtection="1">
      <alignment horizontal="center"/>
      <protection hidden="1"/>
    </xf>
    <xf numFmtId="0" fontId="10" fillId="3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5" fillId="3" borderId="0" xfId="0" applyFont="1" applyFill="1" applyBorder="1" applyProtection="1">
      <protection hidden="1"/>
    </xf>
    <xf numFmtId="0" fontId="14" fillId="3" borderId="0" xfId="0" applyFont="1" applyFill="1" applyBorder="1" applyAlignment="1" applyProtection="1">
      <alignment horizontal="center"/>
      <protection hidden="1"/>
    </xf>
    <xf numFmtId="0" fontId="9" fillId="3" borderId="0" xfId="0" applyFont="1" applyFill="1" applyBorder="1" applyProtection="1">
      <protection hidden="1"/>
    </xf>
    <xf numFmtId="0" fontId="10" fillId="3" borderId="0" xfId="0" applyFont="1" applyFill="1" applyBorder="1" applyAlignment="1" applyProtection="1">
      <alignment horizontal="right"/>
      <protection hidden="1"/>
    </xf>
    <xf numFmtId="0" fontId="0" fillId="0" borderId="16" xfId="0" applyBorder="1" applyProtection="1">
      <protection hidden="1"/>
    </xf>
    <xf numFmtId="1" fontId="11" fillId="8" borderId="4" xfId="0" applyNumberFormat="1" applyFont="1" applyFill="1" applyBorder="1" applyAlignment="1" applyProtection="1">
      <alignment horizontal="center"/>
      <protection hidden="1"/>
    </xf>
    <xf numFmtId="0" fontId="0" fillId="3" borderId="18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164" fontId="4" fillId="10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26" xfId="0" applyFont="1" applyFill="1" applyBorder="1" applyAlignment="1" applyProtection="1">
      <alignment horizontal="center" vertical="center" wrapText="1"/>
      <protection hidden="1"/>
    </xf>
    <xf numFmtId="0" fontId="4" fillId="10" borderId="27" xfId="0" applyFont="1" applyFill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/>
      <protection hidden="1"/>
    </xf>
    <xf numFmtId="164" fontId="4" fillId="10" borderId="28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1" xfId="0" applyFont="1" applyFill="1" applyBorder="1" applyAlignment="1" applyProtection="1">
      <alignment horizontal="center" vertical="center" wrapText="1"/>
      <protection hidden="1"/>
    </xf>
    <xf numFmtId="0" fontId="4" fillId="10" borderId="29" xfId="0" applyFont="1" applyFill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164" fontId="4" fillId="10" borderId="30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2" xfId="0" applyFont="1" applyFill="1" applyBorder="1" applyAlignment="1" applyProtection="1">
      <alignment horizontal="center" vertical="center" wrapText="1"/>
      <protection hidden="1"/>
    </xf>
    <xf numFmtId="0" fontId="4" fillId="10" borderId="31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164" fontId="4" fillId="11" borderId="32" xfId="0" applyNumberFormat="1" applyFont="1" applyFill="1" applyBorder="1" applyAlignment="1" applyProtection="1">
      <alignment horizontal="center" vertical="center" wrapText="1"/>
      <protection hidden="1"/>
    </xf>
    <xf numFmtId="0" fontId="4" fillId="11" borderId="33" xfId="0" applyFont="1" applyFill="1" applyBorder="1" applyAlignment="1" applyProtection="1">
      <alignment horizontal="center" vertical="center" wrapText="1"/>
      <protection hidden="1"/>
    </xf>
    <xf numFmtId="0" fontId="4" fillId="11" borderId="34" xfId="0" applyFont="1" applyFill="1" applyBorder="1" applyAlignment="1" applyProtection="1">
      <alignment horizontal="center" vertical="center" wrapText="1"/>
      <protection hidden="1"/>
    </xf>
    <xf numFmtId="0" fontId="13" fillId="0" borderId="35" xfId="0" applyFont="1" applyBorder="1" applyAlignment="1" applyProtection="1">
      <alignment horizontal="center"/>
      <protection hidden="1"/>
    </xf>
    <xf numFmtId="164" fontId="4" fillId="11" borderId="36" xfId="0" applyNumberFormat="1" applyFont="1" applyFill="1" applyBorder="1" applyAlignment="1" applyProtection="1">
      <alignment horizontal="center" vertical="center" wrapText="1"/>
      <protection hidden="1"/>
    </xf>
    <xf numFmtId="0" fontId="4" fillId="11" borderId="8" xfId="0" applyFont="1" applyFill="1" applyBorder="1" applyAlignment="1" applyProtection="1">
      <alignment horizontal="center" vertical="center" wrapText="1"/>
      <protection hidden="1"/>
    </xf>
    <xf numFmtId="0" fontId="4" fillId="11" borderId="37" xfId="0" applyFont="1" applyFill="1" applyBorder="1" applyAlignment="1" applyProtection="1">
      <alignment horizontal="center" vertical="center" wrapText="1"/>
      <protection hidden="1"/>
    </xf>
    <xf numFmtId="0" fontId="13" fillId="0" borderId="38" xfId="0" applyFont="1" applyBorder="1" applyAlignment="1" applyProtection="1">
      <alignment horizontal="center"/>
      <protection hidden="1"/>
    </xf>
    <xf numFmtId="164" fontId="4" fillId="11" borderId="39" xfId="0" applyNumberFormat="1" applyFont="1" applyFill="1" applyBorder="1" applyAlignment="1" applyProtection="1">
      <alignment horizontal="center" vertical="center" wrapText="1"/>
      <protection hidden="1"/>
    </xf>
    <xf numFmtId="0" fontId="4" fillId="11" borderId="40" xfId="0" applyFont="1" applyFill="1" applyBorder="1" applyAlignment="1" applyProtection="1">
      <alignment horizontal="center" vertical="center" wrapText="1"/>
      <protection hidden="1"/>
    </xf>
    <xf numFmtId="0" fontId="4" fillId="11" borderId="41" xfId="0" applyFont="1" applyFill="1" applyBorder="1" applyAlignment="1" applyProtection="1">
      <alignment horizontal="center" vertical="center" wrapText="1"/>
      <protection hidden="1"/>
    </xf>
    <xf numFmtId="0" fontId="13" fillId="0" borderId="42" xfId="0" applyFont="1" applyBorder="1" applyAlignment="1" applyProtection="1">
      <alignment horizontal="center"/>
      <protection hidden="1"/>
    </xf>
    <xf numFmtId="0" fontId="12" fillId="3" borderId="0" xfId="0" applyFont="1" applyFill="1" applyBorder="1" applyAlignment="1" applyProtection="1">
      <alignment horizontal="center"/>
      <protection hidden="1"/>
    </xf>
    <xf numFmtId="0" fontId="15" fillId="3" borderId="17" xfId="0" applyFont="1" applyFill="1" applyBorder="1" applyProtection="1">
      <protection hidden="1"/>
    </xf>
    <xf numFmtId="0" fontId="16" fillId="3" borderId="0" xfId="0" applyFont="1" applyFill="1" applyBorder="1" applyProtection="1">
      <protection hidden="1"/>
    </xf>
    <xf numFmtId="0" fontId="0" fillId="7" borderId="0" xfId="0" applyFill="1" applyBorder="1" applyProtection="1">
      <protection hidden="1"/>
    </xf>
    <xf numFmtId="0" fontId="0" fillId="7" borderId="43" xfId="0" applyFill="1" applyBorder="1" applyProtection="1">
      <protection hidden="1"/>
    </xf>
    <xf numFmtId="0" fontId="0" fillId="3" borderId="44" xfId="0" applyFill="1" applyBorder="1" applyProtection="1">
      <protection hidden="1"/>
    </xf>
    <xf numFmtId="0" fontId="0" fillId="3" borderId="45" xfId="0" applyFill="1" applyBorder="1" applyProtection="1">
      <protection hidden="1"/>
    </xf>
    <xf numFmtId="0" fontId="0" fillId="3" borderId="46" xfId="0" applyFill="1" applyBorder="1" applyProtection="1">
      <protection hidden="1"/>
    </xf>
    <xf numFmtId="0" fontId="0" fillId="7" borderId="47" xfId="0" applyFill="1" applyBorder="1" applyProtection="1">
      <protection hidden="1"/>
    </xf>
    <xf numFmtId="0" fontId="0" fillId="7" borderId="48" xfId="0" applyFill="1" applyBorder="1" applyProtection="1">
      <protection hidden="1"/>
    </xf>
    <xf numFmtId="0" fontId="0" fillId="7" borderId="20" xfId="0" applyFill="1" applyBorder="1" applyProtection="1">
      <protection hidden="1"/>
    </xf>
    <xf numFmtId="0" fontId="0" fillId="7" borderId="49" xfId="0" applyFill="1" applyBorder="1" applyProtection="1">
      <protection hidden="1"/>
    </xf>
    <xf numFmtId="0" fontId="0" fillId="7" borderId="50" xfId="0" applyFill="1" applyBorder="1" applyProtection="1">
      <protection hidden="1"/>
    </xf>
    <xf numFmtId="0" fontId="0" fillId="7" borderId="51" xfId="0" applyFill="1" applyBorder="1" applyProtection="1">
      <protection hidden="1"/>
    </xf>
    <xf numFmtId="0" fontId="1" fillId="4" borderId="0" xfId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" fillId="4" borderId="0" xfId="1" applyFont="1" applyFill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center"/>
      <protection hidden="1"/>
    </xf>
    <xf numFmtId="0" fontId="7" fillId="3" borderId="20" xfId="0" applyFont="1" applyFill="1" applyBorder="1" applyAlignment="1" applyProtection="1">
      <alignment horizontal="center"/>
      <protection hidden="1"/>
    </xf>
    <xf numFmtId="0" fontId="0" fillId="9" borderId="5" xfId="0" applyFill="1" applyBorder="1" applyAlignment="1" applyProtection="1">
      <alignment horizontal="center"/>
      <protection hidden="1"/>
    </xf>
    <xf numFmtId="0" fontId="0" fillId="9" borderId="6" xfId="0" applyFill="1" applyBorder="1" applyAlignment="1" applyProtection="1">
      <alignment horizontal="center"/>
      <protection hidden="1"/>
    </xf>
    <xf numFmtId="0" fontId="0" fillId="9" borderId="7" xfId="0" applyFill="1" applyBorder="1" applyAlignment="1" applyProtection="1">
      <alignment horizontal="center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 textRotation="90" wrapText="1"/>
      <protection hidden="1"/>
    </xf>
    <xf numFmtId="0" fontId="12" fillId="0" borderId="24" xfId="0" applyFont="1" applyBorder="1" applyAlignment="1" applyProtection="1">
      <alignment horizontal="center" vertical="center" textRotation="90" wrapText="1"/>
      <protection hidden="1"/>
    </xf>
    <xf numFmtId="0" fontId="12" fillId="3" borderId="0" xfId="0" applyFont="1" applyFill="1" applyBorder="1" applyAlignment="1" applyProtection="1">
      <alignment horizontal="center" wrapText="1"/>
      <protection hidden="1"/>
    </xf>
    <xf numFmtId="0" fontId="2" fillId="3" borderId="0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</cellXfs>
  <cellStyles count="2">
    <cellStyle name="Énfasis1" xfId="1" builtinId="29"/>
    <cellStyle name="Normal" xfId="0" builtinId="0"/>
  </cellStyles>
  <dxfs count="1">
    <dxf>
      <font>
        <color rgb="FF9C0006"/>
      </font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1</xdr:row>
      <xdr:rowOff>114300</xdr:rowOff>
    </xdr:from>
    <xdr:to>
      <xdr:col>10</xdr:col>
      <xdr:colOff>367526</xdr:colOff>
      <xdr:row>5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304800"/>
          <a:ext cx="805676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38"/>
  <sheetViews>
    <sheetView topLeftCell="J1" workbookViewId="0">
      <selection activeCell="S16" sqref="S16"/>
    </sheetView>
  </sheetViews>
  <sheetFormatPr baseColWidth="10" defaultRowHeight="15"/>
  <cols>
    <col min="1" max="9" width="0" hidden="1" customWidth="1"/>
  </cols>
  <sheetData>
    <row r="1" spans="3:17">
      <c r="J1" s="9"/>
      <c r="K1" s="10"/>
      <c r="L1" s="10"/>
      <c r="M1" s="10"/>
      <c r="N1" s="10"/>
      <c r="O1" s="10"/>
      <c r="P1" s="10"/>
      <c r="Q1" s="11"/>
    </row>
    <row r="2" spans="3:17">
      <c r="J2" s="12"/>
      <c r="K2" s="13"/>
      <c r="L2" s="13"/>
      <c r="M2" s="13"/>
      <c r="N2" s="13"/>
      <c r="O2" s="13"/>
      <c r="P2" s="13"/>
      <c r="Q2" s="14"/>
    </row>
    <row r="3" spans="3:17">
      <c r="J3" s="12"/>
      <c r="K3" s="13"/>
      <c r="L3" s="92" t="s">
        <v>6</v>
      </c>
      <c r="M3" s="92"/>
      <c r="N3" s="92"/>
      <c r="O3" s="13"/>
      <c r="P3" s="13"/>
      <c r="Q3" s="14"/>
    </row>
    <row r="4" spans="3:17" ht="15.75" thickBot="1">
      <c r="J4" s="12"/>
      <c r="K4" s="13"/>
      <c r="L4" s="13"/>
      <c r="M4" s="13"/>
      <c r="N4" s="13"/>
      <c r="O4" s="13"/>
      <c r="P4" s="13"/>
      <c r="Q4" s="14"/>
    </row>
    <row r="5" spans="3:17" ht="15.75" thickBot="1">
      <c r="C5" s="93" t="s">
        <v>0</v>
      </c>
      <c r="D5" s="1" t="s">
        <v>1</v>
      </c>
      <c r="J5" s="12"/>
      <c r="K5" s="13"/>
      <c r="L5" s="13" t="s">
        <v>3</v>
      </c>
      <c r="M5" s="95"/>
      <c r="N5" s="96"/>
      <c r="O5" s="96"/>
      <c r="P5" s="97"/>
      <c r="Q5" s="14"/>
    </row>
    <row r="6" spans="3:17" ht="15.75" thickBot="1">
      <c r="C6" s="94"/>
      <c r="D6" s="2" t="s">
        <v>2</v>
      </c>
      <c r="J6" s="12"/>
      <c r="K6" s="13"/>
      <c r="L6" s="13"/>
      <c r="M6" s="13"/>
      <c r="N6" s="13"/>
      <c r="O6" s="13"/>
      <c r="P6" s="13"/>
      <c r="Q6" s="14"/>
    </row>
    <row r="7" spans="3:17" ht="15.75" thickBot="1">
      <c r="C7" s="5">
        <v>4</v>
      </c>
      <c r="D7" s="3">
        <v>208</v>
      </c>
      <c r="F7" s="6" t="s">
        <v>7</v>
      </c>
      <c r="G7" s="3">
        <v>826</v>
      </c>
      <c r="J7" s="12"/>
      <c r="K7" s="13"/>
      <c r="L7" s="13"/>
      <c r="M7" s="15" t="s">
        <v>4</v>
      </c>
      <c r="N7" s="13"/>
      <c r="O7" s="28">
        <v>6.9</v>
      </c>
      <c r="P7" s="13"/>
      <c r="Q7" s="14"/>
    </row>
    <row r="8" spans="3:17" ht="8.25" customHeight="1" thickBot="1">
      <c r="C8" s="5">
        <v>4.0999999999999996</v>
      </c>
      <c r="D8" s="3">
        <v>229</v>
      </c>
      <c r="F8" t="s">
        <v>8</v>
      </c>
      <c r="G8" s="3">
        <v>805</v>
      </c>
      <c r="J8" s="12"/>
      <c r="K8" s="13"/>
      <c r="L8" s="13"/>
      <c r="M8" s="13"/>
      <c r="N8" s="13"/>
      <c r="O8" s="13"/>
      <c r="P8" s="13"/>
      <c r="Q8" s="14"/>
    </row>
    <row r="9" spans="3:17" ht="15.75" thickBot="1">
      <c r="C9" s="5">
        <v>4.2</v>
      </c>
      <c r="D9" s="3">
        <v>249</v>
      </c>
      <c r="F9" s="6" t="s">
        <v>9</v>
      </c>
      <c r="G9" s="3">
        <v>785</v>
      </c>
      <c r="J9" s="12"/>
      <c r="K9" s="13"/>
      <c r="L9" s="13"/>
      <c r="M9" s="15" t="s">
        <v>5</v>
      </c>
      <c r="N9" s="13"/>
      <c r="O9" s="16">
        <f>VLOOKUP(O7,C7:D37,2)</f>
        <v>805</v>
      </c>
      <c r="P9" s="13"/>
      <c r="Q9" s="14"/>
    </row>
    <row r="10" spans="3:17" ht="8.25" customHeight="1" thickBot="1">
      <c r="C10" s="5">
        <v>4.3</v>
      </c>
      <c r="D10" s="3">
        <v>270</v>
      </c>
      <c r="F10" s="6" t="s">
        <v>10</v>
      </c>
      <c r="G10" s="3">
        <v>764</v>
      </c>
      <c r="J10" s="12"/>
      <c r="K10" s="13"/>
      <c r="L10" s="13"/>
      <c r="M10" s="13"/>
      <c r="N10" s="13"/>
      <c r="O10" s="13"/>
      <c r="P10" s="13"/>
      <c r="Q10" s="14"/>
    </row>
    <row r="11" spans="3:17" ht="15.75" thickBot="1">
      <c r="C11" s="5">
        <v>4.4000000000000004</v>
      </c>
      <c r="D11" s="3">
        <v>290</v>
      </c>
      <c r="F11" s="6" t="s">
        <v>11</v>
      </c>
      <c r="G11" s="3">
        <v>744</v>
      </c>
      <c r="J11" s="12"/>
      <c r="K11" s="13"/>
      <c r="L11" s="13"/>
      <c r="M11" s="15" t="s">
        <v>15</v>
      </c>
      <c r="N11" s="13"/>
      <c r="O11" s="16" t="s">
        <v>7</v>
      </c>
      <c r="P11" s="13"/>
      <c r="Q11" s="14"/>
    </row>
    <row r="12" spans="3:17" ht="10.5" customHeight="1" thickBot="1">
      <c r="C12" s="5">
        <v>4.5</v>
      </c>
      <c r="D12" s="3">
        <v>311</v>
      </c>
      <c r="F12" s="6" t="s">
        <v>12</v>
      </c>
      <c r="G12" s="3">
        <v>723</v>
      </c>
      <c r="J12" s="12"/>
      <c r="K12" s="13"/>
      <c r="L12" s="13"/>
      <c r="M12" s="13"/>
      <c r="N12" s="13"/>
      <c r="O12" s="13"/>
      <c r="P12" s="13"/>
      <c r="Q12" s="14"/>
    </row>
    <row r="13" spans="3:17" ht="15.75" thickBot="1">
      <c r="C13" s="5">
        <v>4.5999999999999996</v>
      </c>
      <c r="D13" s="3">
        <v>332</v>
      </c>
      <c r="F13" s="6" t="s">
        <v>13</v>
      </c>
      <c r="G13" s="1">
        <v>702</v>
      </c>
      <c r="J13" s="12"/>
      <c r="K13" s="13"/>
      <c r="L13" s="13"/>
      <c r="M13" s="15" t="s">
        <v>26</v>
      </c>
      <c r="N13" s="13"/>
      <c r="O13" s="17">
        <f>VLOOKUP(O11,F7:G14,2)</f>
        <v>826</v>
      </c>
      <c r="P13" s="13"/>
      <c r="Q13" s="14"/>
    </row>
    <row r="14" spans="3:17">
      <c r="C14" s="5">
        <v>4.7</v>
      </c>
      <c r="D14" s="3">
        <v>352</v>
      </c>
      <c r="F14" s="6" t="s">
        <v>14</v>
      </c>
      <c r="G14" s="7">
        <v>0</v>
      </c>
      <c r="J14" s="12"/>
      <c r="K14" s="13"/>
      <c r="L14" s="13"/>
      <c r="M14" s="13"/>
      <c r="N14" s="13"/>
      <c r="O14" s="13"/>
      <c r="P14" s="13"/>
      <c r="Q14" s="14"/>
    </row>
    <row r="15" spans="3:17">
      <c r="C15" s="5">
        <v>4.8</v>
      </c>
      <c r="D15" s="3">
        <v>373</v>
      </c>
      <c r="J15" s="12"/>
      <c r="K15" s="13"/>
      <c r="L15" s="92" t="s">
        <v>16</v>
      </c>
      <c r="M15" s="92"/>
      <c r="N15" s="92"/>
      <c r="O15" s="13"/>
      <c r="P15" s="13"/>
      <c r="Q15" s="14"/>
    </row>
    <row r="16" spans="3:17" ht="15.75" thickBot="1">
      <c r="C16" s="5">
        <v>4.9000000000000004</v>
      </c>
      <c r="D16" s="3">
        <v>393</v>
      </c>
      <c r="J16" s="12"/>
      <c r="K16" s="13"/>
      <c r="L16" s="13"/>
      <c r="M16" s="13"/>
      <c r="N16" s="13"/>
      <c r="O16" s="13"/>
      <c r="P16" s="13"/>
      <c r="Q16" s="14"/>
    </row>
    <row r="17" spans="3:17" ht="15.75" thickBot="1">
      <c r="C17" s="5">
        <v>5</v>
      </c>
      <c r="D17" s="3">
        <v>414</v>
      </c>
      <c r="J17" s="12"/>
      <c r="K17" s="13"/>
      <c r="L17" s="13" t="s">
        <v>17</v>
      </c>
      <c r="M17" s="95"/>
      <c r="N17" s="96"/>
      <c r="O17" s="96"/>
      <c r="P17" s="97"/>
      <c r="Q17" s="14"/>
    </row>
    <row r="18" spans="3:17" ht="9.75" customHeight="1" thickBot="1">
      <c r="C18" s="5">
        <v>5.0999999999999996</v>
      </c>
      <c r="D18" s="3">
        <v>435</v>
      </c>
      <c r="J18" s="12"/>
      <c r="K18" s="13"/>
      <c r="L18" s="13"/>
      <c r="M18" s="13"/>
      <c r="N18" s="13"/>
      <c r="O18" s="13"/>
      <c r="P18" s="13"/>
      <c r="Q18" s="14"/>
    </row>
    <row r="19" spans="3:17" ht="15.75" thickBot="1">
      <c r="C19" s="5">
        <v>5.2</v>
      </c>
      <c r="D19" s="3">
        <v>455</v>
      </c>
      <c r="J19" s="12"/>
      <c r="K19" s="13"/>
      <c r="L19" s="13" t="s">
        <v>18</v>
      </c>
      <c r="M19" s="13"/>
      <c r="N19" s="13"/>
      <c r="O19" s="18"/>
      <c r="P19" s="13"/>
      <c r="Q19" s="14"/>
    </row>
    <row r="20" spans="3:17" ht="9" customHeight="1">
      <c r="C20" s="5">
        <v>5.3</v>
      </c>
      <c r="D20" s="3">
        <v>476</v>
      </c>
      <c r="J20" s="12"/>
      <c r="K20" s="13"/>
      <c r="L20" s="13"/>
      <c r="M20" s="13"/>
      <c r="N20" s="13"/>
      <c r="O20" s="13"/>
      <c r="P20" s="13"/>
      <c r="Q20" s="14"/>
    </row>
    <row r="21" spans="3:17">
      <c r="C21" s="5">
        <v>5.4</v>
      </c>
      <c r="D21" s="3">
        <v>496</v>
      </c>
      <c r="J21" s="12"/>
      <c r="K21" s="13"/>
      <c r="L21" s="92" t="s">
        <v>19</v>
      </c>
      <c r="M21" s="92"/>
      <c r="N21" s="92"/>
      <c r="O21" s="13"/>
      <c r="P21" s="13"/>
      <c r="Q21" s="14"/>
    </row>
    <row r="22" spans="3:17" ht="15.75" thickBot="1">
      <c r="C22" s="5">
        <v>5.5</v>
      </c>
      <c r="D22" s="3">
        <v>517</v>
      </c>
      <c r="J22" s="12"/>
      <c r="K22" s="13"/>
      <c r="L22" s="13"/>
      <c r="M22" s="19" t="s">
        <v>25</v>
      </c>
      <c r="N22" s="13"/>
      <c r="O22" s="13"/>
      <c r="P22" s="13"/>
      <c r="Q22" s="14"/>
    </row>
    <row r="23" spans="3:17">
      <c r="C23" s="5">
        <v>5.6</v>
      </c>
      <c r="D23" s="3">
        <v>538</v>
      </c>
      <c r="J23" s="12"/>
      <c r="K23" s="13"/>
      <c r="L23" s="15" t="s">
        <v>20</v>
      </c>
      <c r="M23" s="29">
        <v>30</v>
      </c>
      <c r="N23" s="13"/>
      <c r="O23" s="13"/>
      <c r="P23" s="13"/>
      <c r="Q23" s="14"/>
    </row>
    <row r="24" spans="3:17">
      <c r="C24" s="5">
        <v>5.7</v>
      </c>
      <c r="D24" s="3">
        <v>558</v>
      </c>
      <c r="J24" s="12"/>
      <c r="K24" s="13"/>
      <c r="L24" s="15" t="s">
        <v>21</v>
      </c>
      <c r="M24" s="30">
        <v>12</v>
      </c>
      <c r="N24" s="13"/>
      <c r="O24" s="13"/>
      <c r="P24" s="13"/>
      <c r="Q24" s="14"/>
    </row>
    <row r="25" spans="3:17">
      <c r="C25" s="5">
        <v>5.8</v>
      </c>
      <c r="D25" s="3">
        <v>579</v>
      </c>
      <c r="J25" s="12"/>
      <c r="K25" s="13"/>
      <c r="L25" s="15" t="s">
        <v>22</v>
      </c>
      <c r="M25" s="30">
        <v>16</v>
      </c>
      <c r="N25" s="13"/>
      <c r="O25" s="13"/>
      <c r="P25" s="13"/>
      <c r="Q25" s="14"/>
    </row>
    <row r="26" spans="3:17">
      <c r="C26" s="5">
        <v>5.9</v>
      </c>
      <c r="D26" s="3">
        <v>599</v>
      </c>
      <c r="J26" s="12"/>
      <c r="K26" s="13"/>
      <c r="L26" s="15" t="s">
        <v>23</v>
      </c>
      <c r="M26" s="30">
        <v>16</v>
      </c>
      <c r="N26" s="13"/>
      <c r="O26" s="13"/>
      <c r="P26" s="13"/>
      <c r="Q26" s="14"/>
    </row>
    <row r="27" spans="3:17" ht="15.75" thickBot="1">
      <c r="C27" s="5">
        <v>6</v>
      </c>
      <c r="D27" s="3">
        <v>620</v>
      </c>
      <c r="J27" s="12"/>
      <c r="K27" s="13"/>
      <c r="L27" s="15" t="s">
        <v>24</v>
      </c>
      <c r="M27" s="31">
        <v>26</v>
      </c>
      <c r="N27" s="13"/>
      <c r="O27" s="13"/>
      <c r="P27" s="13"/>
      <c r="Q27" s="14"/>
    </row>
    <row r="28" spans="3:17">
      <c r="C28" s="5">
        <v>6.1</v>
      </c>
      <c r="D28" s="3">
        <v>641</v>
      </c>
      <c r="J28" s="12"/>
      <c r="K28" s="13"/>
      <c r="L28" s="13"/>
      <c r="M28" s="20">
        <f>SUM(M23:M27)</f>
        <v>100</v>
      </c>
      <c r="N28" s="13"/>
      <c r="O28" s="13"/>
      <c r="P28" s="13"/>
      <c r="Q28" s="14"/>
    </row>
    <row r="29" spans="3:17" ht="5.25" customHeight="1">
      <c r="C29" s="5">
        <v>6.2</v>
      </c>
      <c r="D29" s="3">
        <v>661</v>
      </c>
      <c r="J29" s="12"/>
      <c r="K29" s="13"/>
      <c r="L29" s="13"/>
      <c r="M29" s="13"/>
      <c r="N29" s="13"/>
      <c r="O29" s="13"/>
      <c r="P29" s="13"/>
      <c r="Q29" s="14"/>
    </row>
    <row r="30" spans="3:17">
      <c r="C30" s="5">
        <v>6.3</v>
      </c>
      <c r="D30" s="3">
        <v>682</v>
      </c>
      <c r="J30" s="12"/>
      <c r="K30" s="13"/>
      <c r="L30" s="92" t="s">
        <v>29</v>
      </c>
      <c r="M30" s="92"/>
      <c r="N30" s="92"/>
      <c r="O30" s="13"/>
      <c r="P30" s="13"/>
      <c r="Q30" s="14"/>
    </row>
    <row r="31" spans="3:17">
      <c r="C31" s="5">
        <v>6.4</v>
      </c>
      <c r="D31" s="3">
        <v>702</v>
      </c>
      <c r="J31" s="12"/>
      <c r="K31" s="13"/>
      <c r="L31" s="13"/>
      <c r="M31" s="13"/>
      <c r="N31" s="13"/>
      <c r="O31" s="13"/>
      <c r="P31" s="13"/>
      <c r="Q31" s="14"/>
    </row>
    <row r="32" spans="3:17">
      <c r="C32" s="5">
        <v>6.5</v>
      </c>
      <c r="D32" s="3">
        <v>723</v>
      </c>
      <c r="J32" s="12"/>
      <c r="K32" s="13"/>
      <c r="L32" s="21" t="str">
        <f>IF(O13=0,"No tiene ponderación por ranking","Pondera por ranking")</f>
        <v>Pondera por ranking</v>
      </c>
      <c r="M32" s="13"/>
      <c r="N32" s="13"/>
      <c r="O32" s="13"/>
      <c r="P32" s="13"/>
      <c r="Q32" s="14"/>
    </row>
    <row r="33" spans="3:17">
      <c r="C33" s="5">
        <v>6.6</v>
      </c>
      <c r="D33" s="3">
        <v>744</v>
      </c>
      <c r="J33" s="12"/>
      <c r="K33" s="13"/>
      <c r="L33" s="15" t="s">
        <v>27</v>
      </c>
      <c r="M33" s="13"/>
      <c r="N33" s="13"/>
      <c r="O33" s="13"/>
      <c r="P33" s="13"/>
      <c r="Q33" s="14"/>
    </row>
    <row r="34" spans="3:17" ht="15.75" thickBot="1">
      <c r="C34" s="5">
        <v>6.7</v>
      </c>
      <c r="D34" s="3">
        <v>764</v>
      </c>
      <c r="F34" s="8">
        <f>(M23*O9+M24*O13+M25*M34+M26*M35+M27*M36)/100</f>
        <v>768.22</v>
      </c>
      <c r="J34" s="12"/>
      <c r="K34" s="13"/>
      <c r="L34" s="22" t="s">
        <v>22</v>
      </c>
      <c r="M34" s="32">
        <v>750</v>
      </c>
      <c r="N34" s="13"/>
      <c r="O34" s="23" t="s">
        <v>28</v>
      </c>
      <c r="P34" s="13"/>
      <c r="Q34" s="14"/>
    </row>
    <row r="35" spans="3:17" ht="15.75" thickBot="1">
      <c r="C35" s="5">
        <v>6.8</v>
      </c>
      <c r="D35" s="3">
        <v>785</v>
      </c>
      <c r="F35" s="8">
        <f>(M23*O9+(M25+4)*M34+(M26+4)*M35+(M27+4)*M36)/100</f>
        <v>757.5</v>
      </c>
      <c r="J35" s="12"/>
      <c r="K35" s="13"/>
      <c r="L35" s="22" t="s">
        <v>23</v>
      </c>
      <c r="M35" s="32">
        <v>720</v>
      </c>
      <c r="N35" s="13"/>
      <c r="O35" s="24">
        <f>IF(O13=0,F35,F34)</f>
        <v>768.22</v>
      </c>
      <c r="P35" s="13"/>
      <c r="Q35" s="14"/>
    </row>
    <row r="36" spans="3:17">
      <c r="C36" s="5">
        <v>6.9</v>
      </c>
      <c r="D36" s="3">
        <v>805</v>
      </c>
      <c r="J36" s="12"/>
      <c r="K36" s="13"/>
      <c r="L36" s="22" t="s">
        <v>24</v>
      </c>
      <c r="M36" s="32">
        <v>740</v>
      </c>
      <c r="N36" s="13"/>
      <c r="O36" s="13"/>
      <c r="P36" s="13"/>
      <c r="Q36" s="14"/>
    </row>
    <row r="37" spans="3:17">
      <c r="C37" s="5">
        <v>7</v>
      </c>
      <c r="D37" s="3">
        <v>826</v>
      </c>
      <c r="J37" s="12"/>
      <c r="K37" s="13"/>
      <c r="L37" s="13"/>
      <c r="M37" s="13"/>
      <c r="N37" s="13"/>
      <c r="O37" s="13"/>
      <c r="P37" s="13"/>
      <c r="Q37" s="14"/>
    </row>
    <row r="38" spans="3:17" ht="15.75" thickBot="1">
      <c r="C38" s="4"/>
      <c r="J38" s="25"/>
      <c r="K38" s="26"/>
      <c r="L38" s="26"/>
      <c r="M38" s="26"/>
      <c r="N38" s="26"/>
      <c r="O38" s="26"/>
      <c r="P38" s="26"/>
      <c r="Q38" s="27"/>
    </row>
  </sheetData>
  <dataConsolidate/>
  <mergeCells count="7">
    <mergeCell ref="L30:N30"/>
    <mergeCell ref="C5:C6"/>
    <mergeCell ref="M5:P5"/>
    <mergeCell ref="L3:N3"/>
    <mergeCell ref="L15:N15"/>
    <mergeCell ref="M17:P17"/>
    <mergeCell ref="L21:N21"/>
  </mergeCells>
  <dataValidations count="2">
    <dataValidation type="list" allowBlank="1" showInputMessage="1" showErrorMessage="1" sqref="O7">
      <formula1>$C$7:$C$37</formula1>
    </dataValidation>
    <dataValidation type="list" allowBlank="1" showInputMessage="1" showErrorMessage="1" sqref="O11">
      <formula1>$F$7:$F$14</formula1>
    </dataValidation>
  </dataValidations>
  <pageMargins left="0.7" right="0.7" top="0.75" bottom="0.75" header="0.3" footer="0.3"/>
  <pageSetup paperSize="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86"/>
  <sheetViews>
    <sheetView tabSelected="1" topLeftCell="I1" zoomScaleNormal="100" workbookViewId="0">
      <selection activeCell="O25" sqref="O25"/>
    </sheetView>
  </sheetViews>
  <sheetFormatPr baseColWidth="10" defaultRowHeight="15"/>
  <cols>
    <col min="1" max="8" width="11.42578125" style="37" hidden="1" customWidth="1"/>
    <col min="9" max="9" width="6.42578125" style="37" customWidth="1"/>
    <col min="10" max="11" width="11.42578125" style="37"/>
    <col min="12" max="12" width="13.28515625" style="37" customWidth="1"/>
    <col min="13" max="16384" width="11.42578125" style="37"/>
  </cols>
  <sheetData>
    <row r="1" spans="9:28">
      <c r="I1" s="82"/>
      <c r="J1" s="83"/>
      <c r="K1" s="84"/>
      <c r="L1" s="84"/>
      <c r="M1" s="84"/>
      <c r="N1" s="84"/>
      <c r="O1" s="84"/>
      <c r="P1" s="84"/>
      <c r="Q1" s="85"/>
      <c r="R1" s="8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9:28">
      <c r="I2" s="87"/>
      <c r="J2" s="35"/>
      <c r="K2" s="36"/>
      <c r="L2" s="36"/>
      <c r="M2" s="36"/>
      <c r="N2" s="36"/>
      <c r="O2" s="36"/>
      <c r="P2" s="36"/>
      <c r="Q2" s="38"/>
      <c r="R2" s="88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9:28">
      <c r="I3" s="87"/>
      <c r="J3" s="35"/>
      <c r="K3" s="36"/>
      <c r="L3" s="98" t="s">
        <v>42</v>
      </c>
      <c r="M3" s="98"/>
      <c r="N3" s="98"/>
      <c r="O3" s="36"/>
      <c r="P3" s="36"/>
      <c r="Q3" s="38"/>
      <c r="R3" s="88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9:28">
      <c r="I4" s="87"/>
      <c r="J4" s="35"/>
      <c r="K4" s="36"/>
      <c r="L4" s="39" t="s">
        <v>30</v>
      </c>
      <c r="M4" s="36">
        <v>2013</v>
      </c>
      <c r="N4" s="36"/>
      <c r="O4" s="36"/>
      <c r="P4" s="36"/>
      <c r="Q4" s="38"/>
      <c r="R4" s="88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9:28">
      <c r="I5" s="87"/>
      <c r="J5" s="35"/>
      <c r="K5" s="36"/>
      <c r="L5" s="36"/>
      <c r="M5" s="36"/>
      <c r="N5" s="36"/>
      <c r="O5" s="36"/>
      <c r="P5" s="36"/>
      <c r="Q5" s="38"/>
      <c r="R5" s="88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9:28" ht="15.75" thickBot="1">
      <c r="I6" s="87"/>
      <c r="J6" s="35"/>
      <c r="K6" s="36"/>
      <c r="L6" s="40" t="s">
        <v>31</v>
      </c>
      <c r="M6" s="36"/>
      <c r="N6" s="36"/>
      <c r="O6" s="36"/>
      <c r="P6" s="36"/>
      <c r="Q6" s="38"/>
      <c r="R6" s="88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9:28" ht="15.75" thickBot="1">
      <c r="I7" s="87"/>
      <c r="J7" s="35"/>
      <c r="K7" s="36"/>
      <c r="L7" s="99" t="s">
        <v>32</v>
      </c>
      <c r="M7" s="100"/>
      <c r="N7" s="41">
        <f>B74</f>
        <v>5.8</v>
      </c>
      <c r="O7" s="36"/>
      <c r="P7" s="36"/>
      <c r="Q7" s="38"/>
      <c r="R7" s="88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9:28">
      <c r="I8" s="87"/>
      <c r="J8" s="35"/>
      <c r="K8" s="36"/>
      <c r="L8" s="36"/>
      <c r="M8" s="36"/>
      <c r="N8" s="36"/>
      <c r="O8" s="36"/>
      <c r="P8" s="36"/>
      <c r="Q8" s="38"/>
      <c r="R8" s="88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9:28">
      <c r="I9" s="87"/>
      <c r="J9" s="35"/>
      <c r="K9" s="36"/>
      <c r="L9" s="98" t="s">
        <v>6</v>
      </c>
      <c r="M9" s="98"/>
      <c r="N9" s="98"/>
      <c r="O9" s="36"/>
      <c r="P9" s="36"/>
      <c r="Q9" s="38"/>
      <c r="R9" s="88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9:28" ht="15.75" thickBot="1">
      <c r="I10" s="87"/>
      <c r="J10" s="35"/>
      <c r="K10" s="36"/>
      <c r="L10" s="80" t="s">
        <v>43</v>
      </c>
      <c r="M10" s="36"/>
      <c r="N10" s="36"/>
      <c r="O10" s="36"/>
      <c r="P10" s="36"/>
      <c r="Q10" s="38"/>
      <c r="R10" s="88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9:28" ht="15.75" thickBot="1">
      <c r="I11" s="87"/>
      <c r="J11" s="35"/>
      <c r="K11" s="36"/>
      <c r="L11" s="36" t="s">
        <v>3</v>
      </c>
      <c r="M11" s="95"/>
      <c r="N11" s="96"/>
      <c r="O11" s="96"/>
      <c r="P11" s="97"/>
      <c r="Q11" s="38"/>
      <c r="R11" s="88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9:28" ht="15.75" thickBot="1">
      <c r="I12" s="87"/>
      <c r="J12" s="35"/>
      <c r="K12" s="36"/>
      <c r="L12" s="36"/>
      <c r="M12" s="36"/>
      <c r="N12" s="36"/>
      <c r="O12" s="36"/>
      <c r="P12" s="36"/>
      <c r="Q12" s="38"/>
      <c r="R12" s="88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9:28" ht="15.75" thickBot="1">
      <c r="I13" s="87"/>
      <c r="J13" s="35"/>
      <c r="K13" s="36"/>
      <c r="L13" s="36"/>
      <c r="M13" s="42" t="s">
        <v>4</v>
      </c>
      <c r="N13" s="36"/>
      <c r="O13" s="33">
        <v>6.5</v>
      </c>
      <c r="P13" s="36"/>
      <c r="Q13" s="38"/>
      <c r="R13" s="88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9:28" ht="8.25" customHeight="1" thickBot="1">
      <c r="I14" s="87"/>
      <c r="J14" s="35"/>
      <c r="K14" s="36"/>
      <c r="L14" s="36"/>
      <c r="M14" s="40"/>
      <c r="N14" s="36"/>
      <c r="O14" s="36"/>
      <c r="P14" s="36"/>
      <c r="Q14" s="38"/>
      <c r="R14" s="88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9:28" ht="15.75" thickBot="1">
      <c r="I15" s="87"/>
      <c r="J15" s="35"/>
      <c r="K15" s="36"/>
      <c r="L15" s="36"/>
      <c r="M15" s="42" t="s">
        <v>5</v>
      </c>
      <c r="N15" s="36"/>
      <c r="O15" s="41">
        <f>VLOOKUP(O13,B56:D86,2)</f>
        <v>723</v>
      </c>
      <c r="P15" s="36"/>
      <c r="Q15" s="38"/>
      <c r="R15" s="88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9:28" ht="8.25" customHeight="1" thickBot="1">
      <c r="I16" s="87"/>
      <c r="J16" s="35"/>
      <c r="K16" s="36"/>
      <c r="L16" s="36"/>
      <c r="M16" s="40"/>
      <c r="N16" s="36"/>
      <c r="O16" s="36"/>
      <c r="P16" s="36"/>
      <c r="Q16" s="38"/>
      <c r="R16" s="88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9:28" ht="15.75" thickBot="1">
      <c r="I17" s="87"/>
      <c r="J17" s="35"/>
      <c r="K17" s="36"/>
      <c r="L17" s="36"/>
      <c r="M17" s="42" t="s">
        <v>33</v>
      </c>
      <c r="N17" s="36"/>
      <c r="O17" s="41" t="str">
        <f>IF(O13&gt;=N7,"Sí","NO")</f>
        <v>Sí</v>
      </c>
      <c r="P17" s="43"/>
      <c r="Q17" s="38"/>
      <c r="R17" s="88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spans="9:28" ht="10.5" customHeight="1" thickBot="1">
      <c r="I18" s="87"/>
      <c r="J18" s="35"/>
      <c r="K18" s="36"/>
      <c r="L18" s="36"/>
      <c r="M18" s="40"/>
      <c r="N18" s="36"/>
      <c r="O18" s="36"/>
      <c r="P18" s="36"/>
      <c r="Q18" s="38"/>
      <c r="R18" s="88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spans="9:28" ht="15.75" thickBot="1">
      <c r="I19" s="87"/>
      <c r="J19" s="35"/>
      <c r="K19" s="36"/>
      <c r="L19" s="36"/>
      <c r="M19" s="42" t="s">
        <v>26</v>
      </c>
      <c r="N19" s="36"/>
      <c r="O19" s="41">
        <f>VLOOKUP(O13,B56:D86,3)</f>
        <v>818</v>
      </c>
      <c r="P19" s="36"/>
      <c r="Q19" s="38"/>
      <c r="R19" s="88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spans="9:28">
      <c r="I20" s="87"/>
      <c r="J20" s="35"/>
      <c r="K20" s="36"/>
      <c r="L20" s="36"/>
      <c r="M20" s="36"/>
      <c r="N20" s="36"/>
      <c r="O20" s="36"/>
      <c r="P20" s="36"/>
      <c r="Q20" s="38"/>
      <c r="R20" s="88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spans="9:28">
      <c r="I21" s="87"/>
      <c r="J21" s="35"/>
      <c r="K21" s="36"/>
      <c r="L21" s="98" t="s">
        <v>16</v>
      </c>
      <c r="M21" s="98"/>
      <c r="N21" s="98"/>
      <c r="O21" s="36"/>
      <c r="P21" s="36"/>
      <c r="Q21" s="38"/>
      <c r="R21" s="88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9:28" ht="15.75" thickBot="1">
      <c r="I22" s="87"/>
      <c r="J22" s="35"/>
      <c r="K22" s="36"/>
      <c r="L22" s="36"/>
      <c r="M22" s="36"/>
      <c r="N22" s="36"/>
      <c r="O22" s="36"/>
      <c r="P22" s="36"/>
      <c r="Q22" s="38"/>
      <c r="R22" s="88"/>
      <c r="S22" s="36"/>
      <c r="T22" s="36"/>
      <c r="U22" s="36"/>
      <c r="V22" s="36"/>
      <c r="W22" s="36"/>
      <c r="X22" s="36"/>
      <c r="Y22" s="36"/>
      <c r="Z22" s="36"/>
      <c r="AA22" s="36"/>
      <c r="AB22" s="36"/>
    </row>
    <row r="23" spans="9:28" ht="15.75" thickBot="1">
      <c r="I23" s="87"/>
      <c r="J23" s="35"/>
      <c r="K23" s="36"/>
      <c r="L23" s="40" t="s">
        <v>17</v>
      </c>
      <c r="M23" s="95"/>
      <c r="N23" s="96"/>
      <c r="O23" s="96"/>
      <c r="P23" s="97"/>
      <c r="Q23" s="38"/>
      <c r="R23" s="88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spans="9:28" ht="9.75" customHeight="1" thickBot="1">
      <c r="I24" s="87"/>
      <c r="J24" s="35"/>
      <c r="K24" s="36"/>
      <c r="L24" s="36"/>
      <c r="M24" s="36"/>
      <c r="N24" s="36"/>
      <c r="O24" s="36"/>
      <c r="P24" s="36"/>
      <c r="Q24" s="38"/>
      <c r="R24" s="88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spans="9:28" ht="15.75" thickBot="1">
      <c r="I25" s="87"/>
      <c r="J25" s="35"/>
      <c r="K25" s="36"/>
      <c r="L25" s="40" t="s">
        <v>18</v>
      </c>
      <c r="M25" s="36"/>
      <c r="N25" s="36"/>
      <c r="O25" s="33">
        <v>705</v>
      </c>
      <c r="P25" s="36"/>
      <c r="Q25" s="38"/>
      <c r="R25" s="88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9:28" ht="9" customHeight="1">
      <c r="I26" s="87"/>
      <c r="J26" s="35"/>
      <c r="K26" s="36"/>
      <c r="L26" s="36"/>
      <c r="M26" s="36"/>
      <c r="N26" s="36"/>
      <c r="O26" s="36"/>
      <c r="P26" s="36"/>
      <c r="Q26" s="38"/>
      <c r="R26" s="88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9:28">
      <c r="I27" s="87"/>
      <c r="J27" s="35"/>
      <c r="K27" s="36"/>
      <c r="L27" s="98" t="s">
        <v>19</v>
      </c>
      <c r="M27" s="98"/>
      <c r="N27" s="98"/>
      <c r="O27" s="36"/>
      <c r="P27" s="36"/>
      <c r="Q27" s="38"/>
      <c r="R27" s="88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spans="9:28">
      <c r="I28" s="87"/>
      <c r="J28" s="35"/>
      <c r="K28" s="36"/>
      <c r="L28" s="36"/>
      <c r="M28" s="78" t="s">
        <v>25</v>
      </c>
      <c r="N28" s="36"/>
      <c r="O28" s="36"/>
      <c r="P28" s="36"/>
      <c r="Q28" s="38"/>
      <c r="R28" s="88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spans="9:28">
      <c r="I29" s="87"/>
      <c r="J29" s="35"/>
      <c r="K29" s="36"/>
      <c r="L29" s="44" t="s">
        <v>20</v>
      </c>
      <c r="M29" s="34">
        <v>30</v>
      </c>
      <c r="N29" s="36"/>
      <c r="O29" s="36"/>
      <c r="P29" s="36"/>
      <c r="Q29" s="38"/>
      <c r="R29" s="88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9:28">
      <c r="I30" s="87"/>
      <c r="J30" s="35"/>
      <c r="K30" s="36"/>
      <c r="L30" s="44" t="s">
        <v>21</v>
      </c>
      <c r="M30" s="34">
        <v>10</v>
      </c>
      <c r="N30" s="36"/>
      <c r="O30" s="36"/>
      <c r="P30" s="36"/>
      <c r="Q30" s="38"/>
      <c r="R30" s="88"/>
      <c r="S30" s="36"/>
      <c r="T30" s="36"/>
      <c r="U30" s="36"/>
      <c r="V30" s="36"/>
      <c r="W30" s="36"/>
      <c r="X30" s="36"/>
      <c r="Y30" s="36"/>
      <c r="Z30" s="36"/>
      <c r="AA30" s="36"/>
      <c r="AB30" s="36"/>
    </row>
    <row r="31" spans="9:28">
      <c r="I31" s="87"/>
      <c r="J31" s="35"/>
      <c r="K31" s="36"/>
      <c r="L31" s="44" t="s">
        <v>22</v>
      </c>
      <c r="M31" s="34">
        <v>15</v>
      </c>
      <c r="N31" s="36"/>
      <c r="O31" s="36"/>
      <c r="P31" s="36"/>
      <c r="Q31" s="38"/>
      <c r="R31" s="88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spans="9:28">
      <c r="I32" s="87"/>
      <c r="J32" s="35"/>
      <c r="K32" s="36"/>
      <c r="L32" s="44" t="s">
        <v>23</v>
      </c>
      <c r="M32" s="34">
        <v>19</v>
      </c>
      <c r="N32" s="36"/>
      <c r="O32" s="36"/>
      <c r="P32" s="36"/>
      <c r="Q32" s="38"/>
      <c r="R32" s="88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9:28">
      <c r="I33" s="87"/>
      <c r="J33" s="35"/>
      <c r="K33" s="36"/>
      <c r="L33" s="44" t="s">
        <v>24</v>
      </c>
      <c r="M33" s="34">
        <v>26</v>
      </c>
      <c r="N33" s="36"/>
      <c r="O33" s="36"/>
      <c r="P33" s="36"/>
      <c r="Q33" s="38"/>
      <c r="R33" s="88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spans="9:28">
      <c r="I34" s="87"/>
      <c r="J34" s="35"/>
      <c r="K34" s="36"/>
      <c r="L34" s="36"/>
      <c r="M34" s="45">
        <f>SUM(M29:M33)</f>
        <v>100</v>
      </c>
      <c r="N34" s="36"/>
      <c r="O34" s="36"/>
      <c r="P34" s="36"/>
      <c r="Q34" s="38"/>
      <c r="R34" s="88"/>
      <c r="S34" s="36"/>
      <c r="T34" s="36"/>
      <c r="U34" s="36"/>
      <c r="V34" s="36"/>
      <c r="W34" s="36"/>
      <c r="X34" s="36"/>
      <c r="Y34" s="36"/>
      <c r="Z34" s="36"/>
      <c r="AA34" s="36"/>
      <c r="AB34" s="36"/>
    </row>
    <row r="35" spans="9:28" ht="5.25" customHeight="1">
      <c r="I35" s="87"/>
      <c r="J35" s="35"/>
      <c r="K35" s="36"/>
      <c r="L35" s="36"/>
      <c r="M35" s="36"/>
      <c r="N35" s="36"/>
      <c r="O35" s="36"/>
      <c r="P35" s="36"/>
      <c r="Q35" s="38"/>
      <c r="R35" s="88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9:28">
      <c r="I36" s="87"/>
      <c r="J36" s="35"/>
      <c r="K36" s="36"/>
      <c r="L36" s="98" t="s">
        <v>29</v>
      </c>
      <c r="M36" s="98"/>
      <c r="N36" s="98"/>
      <c r="O36" s="36"/>
      <c r="P36" s="36"/>
      <c r="Q36" s="38"/>
      <c r="R36" s="88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9:28" ht="15.75" thickBot="1">
      <c r="I37" s="87"/>
      <c r="J37" s="35"/>
      <c r="K37" s="36"/>
      <c r="L37" s="36"/>
      <c r="M37" s="36"/>
      <c r="N37" s="36"/>
      <c r="O37" s="36"/>
      <c r="P37" s="36"/>
      <c r="Q37" s="38"/>
      <c r="R37" s="88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9:28" ht="15.75" thickBot="1">
      <c r="I38" s="87"/>
      <c r="J38" s="35"/>
      <c r="K38" s="36"/>
      <c r="L38" s="46" t="s">
        <v>40</v>
      </c>
      <c r="M38" s="41">
        <f>O19</f>
        <v>818</v>
      </c>
      <c r="N38" s="36"/>
      <c r="O38" s="36"/>
      <c r="P38" s="43"/>
      <c r="Q38" s="38"/>
      <c r="R38" s="88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9:28">
      <c r="I39" s="87"/>
      <c r="J39" s="35"/>
      <c r="K39" s="36"/>
      <c r="L39" s="46" t="s">
        <v>27</v>
      </c>
      <c r="M39" s="36"/>
      <c r="N39" s="36"/>
      <c r="O39" s="108" t="s">
        <v>28</v>
      </c>
      <c r="P39" s="107" t="s">
        <v>39</v>
      </c>
      <c r="Q39" s="38"/>
      <c r="R39" s="88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spans="9:28" ht="15.75" thickBot="1">
      <c r="I40" s="87"/>
      <c r="J40" s="35"/>
      <c r="K40" s="36"/>
      <c r="L40" s="47" t="s">
        <v>22</v>
      </c>
      <c r="M40" s="32">
        <v>700</v>
      </c>
      <c r="N40" s="36"/>
      <c r="O40" s="109"/>
      <c r="P40" s="107"/>
      <c r="Q40" s="48"/>
      <c r="R40" s="88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spans="9:28" ht="15.75" thickBot="1">
      <c r="I41" s="87"/>
      <c r="J41" s="35"/>
      <c r="K41" s="36"/>
      <c r="L41" s="47" t="s">
        <v>23</v>
      </c>
      <c r="M41" s="32">
        <v>700</v>
      </c>
      <c r="N41" s="36"/>
      <c r="O41" s="49">
        <f>(O15*M29+O19*M30+M40*M31+M41*M32+M42*M33)/100</f>
        <v>718.7</v>
      </c>
      <c r="P41" s="49">
        <f>O41-O25</f>
        <v>13.700000000000045</v>
      </c>
      <c r="Q41" s="38"/>
      <c r="R41" s="88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spans="9:28">
      <c r="I42" s="87"/>
      <c r="J42" s="35"/>
      <c r="K42" s="36"/>
      <c r="L42" s="47" t="s">
        <v>24</v>
      </c>
      <c r="M42" s="32">
        <v>700</v>
      </c>
      <c r="N42" s="36"/>
      <c r="O42" s="36"/>
      <c r="P42" s="36"/>
      <c r="Q42" s="38"/>
      <c r="R42" s="88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spans="9:28">
      <c r="I43" s="87"/>
      <c r="J43" s="35"/>
      <c r="K43" s="36"/>
      <c r="L43" s="36"/>
      <c r="M43" s="36"/>
      <c r="N43" s="36"/>
      <c r="O43" s="36"/>
      <c r="P43" s="36"/>
      <c r="Q43" s="38"/>
      <c r="R43" s="88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9:28" ht="15.75" thickBot="1">
      <c r="I44" s="87"/>
      <c r="J44" s="79" t="s">
        <v>41</v>
      </c>
      <c r="K44" s="50"/>
      <c r="L44" s="50"/>
      <c r="M44" s="50"/>
      <c r="N44" s="50"/>
      <c r="O44" s="50"/>
      <c r="P44" s="50"/>
      <c r="Q44" s="51"/>
      <c r="R44" s="88"/>
      <c r="S44" s="36"/>
      <c r="T44" s="36"/>
      <c r="U44" s="36"/>
      <c r="V44" s="36"/>
      <c r="W44" s="36"/>
      <c r="X44" s="36"/>
      <c r="Y44" s="36"/>
      <c r="Z44" s="36"/>
      <c r="AA44" s="36"/>
      <c r="AB44" s="36"/>
    </row>
    <row r="45" spans="9:28">
      <c r="I45" s="87"/>
      <c r="J45" s="81"/>
      <c r="K45" s="81"/>
      <c r="L45" s="81"/>
      <c r="M45" s="81"/>
      <c r="N45" s="81"/>
      <c r="O45" s="81"/>
      <c r="P45" s="81"/>
      <c r="Q45" s="81"/>
      <c r="R45" s="88"/>
      <c r="S45" s="36"/>
      <c r="T45" s="36"/>
      <c r="U45" s="36"/>
      <c r="V45" s="36"/>
      <c r="W45" s="36"/>
      <c r="X45" s="36"/>
      <c r="Y45" s="36"/>
      <c r="Z45" s="36"/>
      <c r="AA45" s="36"/>
      <c r="AB45" s="36"/>
    </row>
    <row r="46" spans="9:28">
      <c r="I46" s="87"/>
      <c r="J46" s="81"/>
      <c r="K46" s="81"/>
      <c r="L46" s="81"/>
      <c r="M46" s="81"/>
      <c r="N46" s="81"/>
      <c r="O46" s="81"/>
      <c r="P46" s="81"/>
      <c r="Q46" s="81"/>
      <c r="R46" s="88"/>
      <c r="S46" s="36"/>
      <c r="T46" s="36"/>
      <c r="U46" s="36"/>
      <c r="V46" s="36"/>
      <c r="W46" s="36"/>
      <c r="X46" s="36"/>
      <c r="Y46" s="36"/>
      <c r="Z46" s="36"/>
      <c r="AA46" s="36"/>
      <c r="AB46" s="36"/>
    </row>
    <row r="47" spans="9:28">
      <c r="I47" s="89"/>
      <c r="J47" s="90"/>
      <c r="K47" s="90"/>
      <c r="L47" s="90"/>
      <c r="M47" s="90"/>
      <c r="N47" s="90"/>
      <c r="O47" s="90"/>
      <c r="P47" s="90"/>
      <c r="Q47" s="90"/>
      <c r="R47" s="91"/>
      <c r="S47" s="36"/>
      <c r="T47" s="36"/>
      <c r="U47" s="36"/>
      <c r="V47" s="36"/>
      <c r="W47" s="36"/>
      <c r="X47" s="36"/>
      <c r="Y47" s="36"/>
      <c r="Z47" s="36"/>
      <c r="AA47" s="36"/>
      <c r="AB47" s="36"/>
    </row>
    <row r="48" spans="9:28"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</row>
    <row r="49" spans="2:28"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</row>
    <row r="50" spans="2:28"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</row>
    <row r="51" spans="2:28"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spans="2:28" ht="15.75" thickBot="1"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</row>
    <row r="53" spans="2:28" ht="15.75" thickBot="1">
      <c r="B53" s="101" t="s">
        <v>34</v>
      </c>
      <c r="C53" s="102"/>
      <c r="D53" s="102"/>
      <c r="E53" s="103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2:28">
      <c r="B54" s="104" t="s">
        <v>35</v>
      </c>
      <c r="C54" s="52" t="s">
        <v>1</v>
      </c>
      <c r="D54" s="53" t="s">
        <v>36</v>
      </c>
      <c r="E54" s="105" t="s">
        <v>37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</row>
    <row r="55" spans="2:28" ht="33" customHeight="1" thickBot="1">
      <c r="B55" s="104"/>
      <c r="C55" s="52" t="s">
        <v>2</v>
      </c>
      <c r="D55" s="53" t="s">
        <v>38</v>
      </c>
      <c r="E55" s="10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spans="2:28">
      <c r="B56" s="54">
        <v>4</v>
      </c>
      <c r="C56" s="55">
        <v>208</v>
      </c>
      <c r="D56" s="56">
        <v>208</v>
      </c>
      <c r="E56" s="57">
        <f>D56-C56</f>
        <v>0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</row>
    <row r="57" spans="2:28">
      <c r="B57" s="58">
        <v>4.0999999999999996</v>
      </c>
      <c r="C57" s="59">
        <v>229</v>
      </c>
      <c r="D57" s="60">
        <v>229</v>
      </c>
      <c r="E57" s="61">
        <f t="shared" ref="E57:E86" si="0">D57-C57</f>
        <v>0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</row>
    <row r="58" spans="2:28">
      <c r="B58" s="58">
        <v>4.2</v>
      </c>
      <c r="C58" s="59">
        <v>249</v>
      </c>
      <c r="D58" s="60">
        <v>249</v>
      </c>
      <c r="E58" s="61">
        <f t="shared" si="0"/>
        <v>0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pans="2:28">
      <c r="B59" s="58">
        <v>4.3</v>
      </c>
      <c r="C59" s="59">
        <v>270</v>
      </c>
      <c r="D59" s="60">
        <v>270</v>
      </c>
      <c r="E59" s="61">
        <f t="shared" si="0"/>
        <v>0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pans="2:28">
      <c r="B60" s="58">
        <v>4.4000000000000004</v>
      </c>
      <c r="C60" s="59">
        <v>290</v>
      </c>
      <c r="D60" s="60">
        <v>290</v>
      </c>
      <c r="E60" s="61">
        <f t="shared" si="0"/>
        <v>0</v>
      </c>
      <c r="I60" s="36"/>
      <c r="J60" s="36"/>
      <c r="K60" s="36"/>
      <c r="L60" s="36"/>
      <c r="M60" s="36"/>
      <c r="N60" s="36"/>
      <c r="O60" s="36"/>
      <c r="P60" s="36"/>
      <c r="Q60" s="36"/>
      <c r="R60" s="36"/>
    </row>
    <row r="61" spans="2:28">
      <c r="B61" s="58">
        <v>4.5</v>
      </c>
      <c r="C61" s="59">
        <v>311</v>
      </c>
      <c r="D61" s="60">
        <v>311</v>
      </c>
      <c r="E61" s="61">
        <f t="shared" si="0"/>
        <v>0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pans="2:28">
      <c r="B62" s="58">
        <v>4.5999999999999996</v>
      </c>
      <c r="C62" s="59">
        <v>332</v>
      </c>
      <c r="D62" s="60">
        <v>332</v>
      </c>
      <c r="E62" s="61">
        <f t="shared" si="0"/>
        <v>0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2:28">
      <c r="B63" s="58">
        <v>4.7</v>
      </c>
      <c r="C63" s="59">
        <v>352</v>
      </c>
      <c r="D63" s="60">
        <v>352</v>
      </c>
      <c r="E63" s="61">
        <f t="shared" si="0"/>
        <v>0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2:28">
      <c r="B64" s="58">
        <v>4.8</v>
      </c>
      <c r="C64" s="59">
        <v>373</v>
      </c>
      <c r="D64" s="60">
        <v>373</v>
      </c>
      <c r="E64" s="61">
        <f t="shared" si="0"/>
        <v>0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2:5">
      <c r="B65" s="58">
        <v>4.9000000000000004</v>
      </c>
      <c r="C65" s="59">
        <v>393</v>
      </c>
      <c r="D65" s="60">
        <v>393</v>
      </c>
      <c r="E65" s="61">
        <f t="shared" si="0"/>
        <v>0</v>
      </c>
    </row>
    <row r="66" spans="2:5">
      <c r="B66" s="58">
        <v>5</v>
      </c>
      <c r="C66" s="59">
        <v>414</v>
      </c>
      <c r="D66" s="60">
        <v>414</v>
      </c>
      <c r="E66" s="61">
        <f t="shared" si="0"/>
        <v>0</v>
      </c>
    </row>
    <row r="67" spans="2:5">
      <c r="B67" s="58">
        <v>5.0999999999999996</v>
      </c>
      <c r="C67" s="59">
        <v>435</v>
      </c>
      <c r="D67" s="60">
        <v>435</v>
      </c>
      <c r="E67" s="61">
        <f t="shared" si="0"/>
        <v>0</v>
      </c>
    </row>
    <row r="68" spans="2:5">
      <c r="B68" s="58">
        <v>5.2</v>
      </c>
      <c r="C68" s="59">
        <v>455</v>
      </c>
      <c r="D68" s="60">
        <v>455</v>
      </c>
      <c r="E68" s="61">
        <f t="shared" si="0"/>
        <v>0</v>
      </c>
    </row>
    <row r="69" spans="2:5">
      <c r="B69" s="58">
        <v>5.3</v>
      </c>
      <c r="C69" s="59">
        <v>476</v>
      </c>
      <c r="D69" s="60">
        <v>476</v>
      </c>
      <c r="E69" s="61">
        <f t="shared" si="0"/>
        <v>0</v>
      </c>
    </row>
    <row r="70" spans="2:5">
      <c r="B70" s="58">
        <v>5.4</v>
      </c>
      <c r="C70" s="59">
        <v>496</v>
      </c>
      <c r="D70" s="60">
        <v>496</v>
      </c>
      <c r="E70" s="61">
        <f t="shared" si="0"/>
        <v>0</v>
      </c>
    </row>
    <row r="71" spans="2:5">
      <c r="B71" s="58">
        <v>5.5</v>
      </c>
      <c r="C71" s="59">
        <v>517</v>
      </c>
      <c r="D71" s="60">
        <v>517</v>
      </c>
      <c r="E71" s="61">
        <f t="shared" si="0"/>
        <v>0</v>
      </c>
    </row>
    <row r="72" spans="2:5">
      <c r="B72" s="58">
        <v>5.6</v>
      </c>
      <c r="C72" s="59">
        <v>538</v>
      </c>
      <c r="D72" s="60">
        <v>538</v>
      </c>
      <c r="E72" s="61">
        <f t="shared" si="0"/>
        <v>0</v>
      </c>
    </row>
    <row r="73" spans="2:5" ht="15.75" thickBot="1">
      <c r="B73" s="62">
        <v>5.7</v>
      </c>
      <c r="C73" s="63">
        <v>558</v>
      </c>
      <c r="D73" s="64">
        <v>558</v>
      </c>
      <c r="E73" s="65">
        <f t="shared" si="0"/>
        <v>0</v>
      </c>
    </row>
    <row r="74" spans="2:5">
      <c r="B74" s="66">
        <v>5.8</v>
      </c>
      <c r="C74" s="67">
        <v>579</v>
      </c>
      <c r="D74" s="68">
        <v>590</v>
      </c>
      <c r="E74" s="69">
        <f t="shared" si="0"/>
        <v>11</v>
      </c>
    </row>
    <row r="75" spans="2:5">
      <c r="B75" s="70">
        <v>5.9</v>
      </c>
      <c r="C75" s="71">
        <v>599</v>
      </c>
      <c r="D75" s="72">
        <v>623</v>
      </c>
      <c r="E75" s="73">
        <f t="shared" si="0"/>
        <v>24</v>
      </c>
    </row>
    <row r="76" spans="2:5">
      <c r="B76" s="70">
        <v>6</v>
      </c>
      <c r="C76" s="71">
        <v>620</v>
      </c>
      <c r="D76" s="72">
        <v>655</v>
      </c>
      <c r="E76" s="73">
        <f t="shared" si="0"/>
        <v>35</v>
      </c>
    </row>
    <row r="77" spans="2:5">
      <c r="B77" s="70">
        <v>6.1</v>
      </c>
      <c r="C77" s="71">
        <v>641</v>
      </c>
      <c r="D77" s="72">
        <v>688</v>
      </c>
      <c r="E77" s="73">
        <f t="shared" si="0"/>
        <v>47</v>
      </c>
    </row>
    <row r="78" spans="2:5">
      <c r="B78" s="70">
        <v>6.2</v>
      </c>
      <c r="C78" s="71">
        <v>661</v>
      </c>
      <c r="D78" s="72">
        <v>720</v>
      </c>
      <c r="E78" s="73">
        <f t="shared" si="0"/>
        <v>59</v>
      </c>
    </row>
    <row r="79" spans="2:5">
      <c r="B79" s="70">
        <v>6.3</v>
      </c>
      <c r="C79" s="71">
        <v>682</v>
      </c>
      <c r="D79" s="72">
        <v>753</v>
      </c>
      <c r="E79" s="73">
        <f t="shared" si="0"/>
        <v>71</v>
      </c>
    </row>
    <row r="80" spans="2:5">
      <c r="B80" s="70">
        <v>6.4</v>
      </c>
      <c r="C80" s="71">
        <v>702</v>
      </c>
      <c r="D80" s="72">
        <v>785</v>
      </c>
      <c r="E80" s="73">
        <f t="shared" si="0"/>
        <v>83</v>
      </c>
    </row>
    <row r="81" spans="2:5">
      <c r="B81" s="70">
        <v>6.5</v>
      </c>
      <c r="C81" s="71">
        <v>723</v>
      </c>
      <c r="D81" s="72">
        <v>818</v>
      </c>
      <c r="E81" s="73">
        <f t="shared" si="0"/>
        <v>95</v>
      </c>
    </row>
    <row r="82" spans="2:5">
      <c r="B82" s="70">
        <v>6.6</v>
      </c>
      <c r="C82" s="71">
        <v>744</v>
      </c>
      <c r="D82" s="72">
        <v>850</v>
      </c>
      <c r="E82" s="73">
        <f t="shared" si="0"/>
        <v>106</v>
      </c>
    </row>
    <row r="83" spans="2:5">
      <c r="B83" s="70">
        <v>6.7</v>
      </c>
      <c r="C83" s="71">
        <v>764</v>
      </c>
      <c r="D83" s="72">
        <v>850</v>
      </c>
      <c r="E83" s="73">
        <f t="shared" si="0"/>
        <v>86</v>
      </c>
    </row>
    <row r="84" spans="2:5">
      <c r="B84" s="70">
        <v>6.8</v>
      </c>
      <c r="C84" s="71">
        <v>785</v>
      </c>
      <c r="D84" s="72">
        <v>850</v>
      </c>
      <c r="E84" s="73">
        <f t="shared" si="0"/>
        <v>65</v>
      </c>
    </row>
    <row r="85" spans="2:5">
      <c r="B85" s="70">
        <v>6.9</v>
      </c>
      <c r="C85" s="71">
        <v>805</v>
      </c>
      <c r="D85" s="72">
        <v>850</v>
      </c>
      <c r="E85" s="73">
        <f t="shared" si="0"/>
        <v>45</v>
      </c>
    </row>
    <row r="86" spans="2:5" ht="15.75" thickBot="1">
      <c r="B86" s="74">
        <v>7</v>
      </c>
      <c r="C86" s="75">
        <v>826</v>
      </c>
      <c r="D86" s="76">
        <v>850</v>
      </c>
      <c r="E86" s="77">
        <f t="shared" si="0"/>
        <v>24</v>
      </c>
    </row>
  </sheetData>
  <sheetProtection password="CAB5" sheet="1" objects="1" scenarios="1" selectLockedCells="1"/>
  <sortState ref="B118:C132">
    <sortCondition descending="1" ref="C46:C60"/>
  </sortState>
  <mergeCells count="13">
    <mergeCell ref="B53:E53"/>
    <mergeCell ref="B54:B55"/>
    <mergeCell ref="E54:E55"/>
    <mergeCell ref="P39:P40"/>
    <mergeCell ref="O39:O40"/>
    <mergeCell ref="L36:N36"/>
    <mergeCell ref="L3:N3"/>
    <mergeCell ref="L7:M7"/>
    <mergeCell ref="L9:N9"/>
    <mergeCell ref="M11:P11"/>
    <mergeCell ref="L21:N21"/>
    <mergeCell ref="M23:P23"/>
    <mergeCell ref="L27:N27"/>
  </mergeCells>
  <conditionalFormatting sqref="P41">
    <cfRule type="cellIs" dxfId="0" priority="1" operator="lessThan">
      <formula>0</formula>
    </cfRule>
  </conditionalFormatting>
  <dataValidations count="1">
    <dataValidation type="list" allowBlank="1" showInputMessage="1" showErrorMessage="1" sqref="O13">
      <formula1>$B$56:$B$86</formula1>
    </dataValidation>
  </dataValidations>
  <pageMargins left="0.7" right="0.7" top="0.75" bottom="0.75" header="0.3" footer="0.3"/>
  <pageSetup paperSize="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</dc:creator>
  <cp:lastModifiedBy>TZ</cp:lastModifiedBy>
  <dcterms:created xsi:type="dcterms:W3CDTF">2012-06-24T23:29:59Z</dcterms:created>
  <dcterms:modified xsi:type="dcterms:W3CDTF">2013-04-26T00:06:48Z</dcterms:modified>
</cp:coreProperties>
</file>